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38" yWindow="65438" windowWidth="28996" windowHeight="15675" activeTab="1"/>
  </bookViews>
  <sheets>
    <sheet name="EXAMPLE" sheetId="1" r:id="rId1"/>
    <sheet name="Fillable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<sst xmlns="http://schemas.openxmlformats.org/spreadsheetml/2006/main" count="188" uniqueCount="77">
  <si>
    <t>green is entered value</t>
  </si>
  <si>
    <t>Treatments</t>
  </si>
  <si>
    <t>Reps</t>
  </si>
  <si>
    <t>Experimental Units</t>
  </si>
  <si>
    <t xml:space="preserve">Cost </t>
  </si>
  <si>
    <t>Justification/Note/Question</t>
  </si>
  <si>
    <t>Personnel</t>
  </si>
  <si>
    <t>Salary+OPE</t>
  </si>
  <si>
    <t>% time</t>
  </si>
  <si>
    <t>Personnel Total</t>
  </si>
  <si>
    <t>Operations</t>
  </si>
  <si>
    <t>Per acre</t>
  </si>
  <si>
    <t>Operations Total</t>
  </si>
  <si>
    <t>Land Rent</t>
  </si>
  <si>
    <t>Fertilizer</t>
  </si>
  <si>
    <t xml:space="preserve">Seed </t>
  </si>
  <si>
    <t>Field activities</t>
  </si>
  <si>
    <t>Travel</t>
  </si>
  <si>
    <t>Materials Total</t>
  </si>
  <si>
    <t>Research equipment</t>
  </si>
  <si>
    <t>Penetrometer, infiltration set-up, equipment updates</t>
  </si>
  <si>
    <t>Sampling materials</t>
  </si>
  <si>
    <t>Bags, pens, knifes…</t>
  </si>
  <si>
    <t>Soil Analysis</t>
  </si>
  <si>
    <t>Cost/sample</t>
  </si>
  <si>
    <t>Count/year</t>
  </si>
  <si>
    <t>Soil Analysis Total</t>
  </si>
  <si>
    <t>Texture</t>
  </si>
  <si>
    <t>pH EC</t>
  </si>
  <si>
    <t>C and N</t>
  </si>
  <si>
    <t>CO2</t>
  </si>
  <si>
    <t>Aggregate Stability</t>
  </si>
  <si>
    <t>Microbial biomass</t>
  </si>
  <si>
    <t>Shipping</t>
  </si>
  <si>
    <t>Sending samples to lab</t>
  </si>
  <si>
    <t>Plant Analysis</t>
  </si>
  <si>
    <t>Plant Analysis Total</t>
  </si>
  <si>
    <t>Above ground biomass</t>
  </si>
  <si>
    <t>Corn yield</t>
  </si>
  <si>
    <t>AGB C N P K</t>
  </si>
  <si>
    <t>Corn stalk NO3</t>
  </si>
  <si>
    <t>Below ground biomass</t>
  </si>
  <si>
    <t>Annual Total</t>
  </si>
  <si>
    <t>Project Title</t>
  </si>
  <si>
    <t>Field size (m2)</t>
  </si>
  <si>
    <t>Budget Multipliers</t>
  </si>
  <si>
    <t>Sample Multiplier (depth)</t>
  </si>
  <si>
    <t>Field size (acres)</t>
  </si>
  <si>
    <t>Plot size (acres)</t>
  </si>
  <si>
    <t>Staff 1</t>
  </si>
  <si>
    <t>Staff 2</t>
  </si>
  <si>
    <t>Sample Multiplier (times)</t>
  </si>
  <si>
    <t>95 miles one way from Station to Campus</t>
  </si>
  <si>
    <t>Percent GO Seed is covering</t>
  </si>
  <si>
    <t>GO Seed Expense</t>
  </si>
  <si>
    <t>Mileage</t>
  </si>
  <si>
    <t>Hotels</t>
  </si>
  <si>
    <t>Flights</t>
  </si>
  <si>
    <t>Travel Food</t>
  </si>
  <si>
    <t>Supplies and Materials</t>
  </si>
  <si>
    <t>Year 1 Multipliers</t>
  </si>
  <si>
    <t>Year 2 Multiplier</t>
  </si>
  <si>
    <t>Year 3 Multiplier</t>
  </si>
  <si>
    <t>Year 1</t>
  </si>
  <si>
    <t>Year 2</t>
  </si>
  <si>
    <t>Year 3</t>
  </si>
  <si>
    <t>Other</t>
  </si>
  <si>
    <t>Publications</t>
  </si>
  <si>
    <t>Cost/event</t>
  </si>
  <si>
    <t>Total</t>
  </si>
  <si>
    <t>Acres* count</t>
  </si>
  <si>
    <t>Cost/item</t>
  </si>
  <si>
    <t>gray is calculated value</t>
  </si>
  <si>
    <t>2021 land request 15/acr/operation, one tillage, two sprays and three harvests, one planting, one extra</t>
  </si>
  <si>
    <t>Travel Total</t>
  </si>
  <si>
    <t>Other Total</t>
  </si>
  <si>
    <t>This is just an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</si>
</sst>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B0B2B4"/>
        <bgColor indexed="64"/>
      </patternFill>
    </fill>
    <fill>
      <patternFill patternType="solid">
        <fgColor rgb="FF004685"/>
        <bgColor indexed="64"/>
      </patternFill>
    </fill>
    <fill>
      <patternFill patternType="solid">
        <fgColor rgb="FFD9FF85"/>
        <bgColor indexed="64"/>
      </patternFill>
    </fill>
    <fill>
      <patternFill patternType="solid">
        <fgColor rgb="FF82BC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4" fontId="0" fillId="0" borderId="1" xfId="16" applyFont="1" applyFill="1" applyBorder="1" applyAlignment="1">
      <alignment horizontal="center" vertical="center" wrapText="1"/>
    </xf>
    <xf numFmtId="44" fontId="3" fillId="2" borderId="1" xfId="16" applyFont="1" applyFill="1" applyBorder="1" applyAlignment="1">
      <alignment horizontal="center" vertical="center" wrapText="1"/>
    </xf>
    <xf numFmtId="44" fontId="0" fillId="2" borderId="1" xfId="16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14523-AA7E-40AC-87EE-FA5AB2D1EC3B}">
  <dimension ref="A1:K56"/>
  <sheetViews>
    <sheetView workbookViewId="0" topLeftCell="A1">
      <pane ySplit="12" topLeftCell="A13" activePane="bottomLeft" state="frozen"/>
      <selection pane="bottomLeft" activeCell="A4" sqref="A4:C7"/>
    </sheetView>
  </sheetViews>
  <sheetFormatPr defaultColWidth="9.00390625" defaultRowHeight="15"/>
  <cols>
    <col min="1" max="1" width="4.140625" style="9" customWidth="1"/>
    <col min="2" max="2" width="21.00390625" style="10" customWidth="1"/>
    <col min="3" max="3" width="12.57421875" style="9" customWidth="1"/>
    <col min="4" max="10" width="12.00390625" style="9" customWidth="1"/>
    <col min="11" max="11" width="93.421875" style="10" customWidth="1"/>
    <col min="12" max="16384" width="9.00390625" style="9" customWidth="1"/>
  </cols>
  <sheetData>
    <row r="1" spans="1:6" ht="14.25" customHeight="1">
      <c r="A1" s="28" t="s">
        <v>43</v>
      </c>
      <c r="B1" s="28"/>
      <c r="C1" s="28"/>
      <c r="D1" s="32" t="s">
        <v>45</v>
      </c>
      <c r="E1" s="32"/>
      <c r="F1" s="32"/>
    </row>
    <row r="2" spans="1:6" ht="15">
      <c r="A2" s="28"/>
      <c r="B2" s="28"/>
      <c r="C2" s="28"/>
      <c r="D2" s="27" t="s">
        <v>1</v>
      </c>
      <c r="E2" s="27"/>
      <c r="F2" s="12">
        <v>6</v>
      </c>
    </row>
    <row r="3" spans="1:6" ht="14.25" customHeight="1">
      <c r="A3" s="28"/>
      <c r="B3" s="28"/>
      <c r="C3" s="28"/>
      <c r="D3" s="27" t="s">
        <v>2</v>
      </c>
      <c r="E3" s="27"/>
      <c r="F3" s="12">
        <v>4</v>
      </c>
    </row>
    <row r="4" spans="1:6" ht="14.45" customHeight="1">
      <c r="A4" s="33" t="s">
        <v>76</v>
      </c>
      <c r="B4" s="33"/>
      <c r="C4" s="33"/>
      <c r="D4" s="27" t="s">
        <v>46</v>
      </c>
      <c r="E4" s="27"/>
      <c r="F4" s="12">
        <v>2</v>
      </c>
    </row>
    <row r="5" spans="1:6" ht="14.45" customHeight="1">
      <c r="A5" s="33"/>
      <c r="B5" s="33"/>
      <c r="C5" s="33"/>
      <c r="D5" s="27" t="s">
        <v>51</v>
      </c>
      <c r="E5" s="27"/>
      <c r="F5" s="12">
        <v>3</v>
      </c>
    </row>
    <row r="6" spans="1:6" ht="14.45" customHeight="1">
      <c r="A6" s="33"/>
      <c r="B6" s="33"/>
      <c r="C6" s="33"/>
      <c r="D6" s="27" t="s">
        <v>3</v>
      </c>
      <c r="E6" s="27"/>
      <c r="F6" s="12">
        <f>F2*F3</f>
        <v>24</v>
      </c>
    </row>
    <row r="7" spans="1:6" ht="14.45" customHeight="1">
      <c r="A7" s="33"/>
      <c r="B7" s="33"/>
      <c r="C7" s="33"/>
      <c r="D7" s="27" t="s">
        <v>44</v>
      </c>
      <c r="E7" s="27"/>
      <c r="F7" s="12">
        <f>200*450</f>
        <v>90000</v>
      </c>
    </row>
    <row r="8" spans="2:6" ht="14.45" customHeight="1">
      <c r="B8" s="9"/>
      <c r="D8" s="34" t="s">
        <v>47</v>
      </c>
      <c r="E8" s="35"/>
      <c r="F8" s="13">
        <f>F7*0.000022957</f>
        <v>2.0661300000000002</v>
      </c>
    </row>
    <row r="9" spans="1:6" ht="14.45" customHeight="1">
      <c r="A9" s="30" t="s">
        <v>0</v>
      </c>
      <c r="B9" s="30"/>
      <c r="D9" s="34" t="s">
        <v>48</v>
      </c>
      <c r="E9" s="35"/>
      <c r="F9" s="13">
        <f>F8/24</f>
        <v>0.08608875</v>
      </c>
    </row>
    <row r="10" spans="1:6" ht="14.45" customHeight="1">
      <c r="A10" s="31" t="s">
        <v>72</v>
      </c>
      <c r="B10" s="31"/>
      <c r="D10" s="10"/>
      <c r="E10" s="10"/>
      <c r="F10" s="14"/>
    </row>
    <row r="11" spans="1:3" ht="14.45" customHeight="1">
      <c r="A11" s="10"/>
      <c r="C11" s="10"/>
    </row>
    <row r="12" spans="1:11" ht="28.5">
      <c r="A12" s="7"/>
      <c r="B12" s="8"/>
      <c r="C12" s="6" t="s">
        <v>4</v>
      </c>
      <c r="D12" s="6" t="s">
        <v>60</v>
      </c>
      <c r="E12" s="6" t="s">
        <v>61</v>
      </c>
      <c r="F12" s="6" t="s">
        <v>62</v>
      </c>
      <c r="G12" s="6" t="s">
        <v>63</v>
      </c>
      <c r="H12" s="6" t="s">
        <v>64</v>
      </c>
      <c r="I12" s="6" t="s">
        <v>65</v>
      </c>
      <c r="J12" s="6" t="s">
        <v>69</v>
      </c>
      <c r="K12" s="2" t="s">
        <v>5</v>
      </c>
    </row>
    <row r="13" spans="1:11" ht="7.5" customHeight="1">
      <c r="A13" s="17"/>
      <c r="B13" s="18"/>
      <c r="C13" s="19"/>
      <c r="D13" s="19"/>
      <c r="E13" s="19"/>
      <c r="F13" s="19"/>
      <c r="G13" s="19"/>
      <c r="H13" s="19"/>
      <c r="I13" s="19"/>
      <c r="J13" s="19"/>
      <c r="K13" s="2"/>
    </row>
    <row r="14" spans="1:11" s="1" customFormat="1" ht="15">
      <c r="A14" s="29" t="s">
        <v>6</v>
      </c>
      <c r="B14" s="29"/>
      <c r="C14" s="6" t="s">
        <v>7</v>
      </c>
      <c r="D14" s="6" t="s">
        <v>8</v>
      </c>
      <c r="E14" s="6" t="s">
        <v>8</v>
      </c>
      <c r="F14" s="6" t="s">
        <v>8</v>
      </c>
      <c r="G14" s="4">
        <f>SUM(G15:G16)</f>
        <v>23332.5</v>
      </c>
      <c r="H14" s="4">
        <f>SUM(H15:H16)</f>
        <v>29524.95</v>
      </c>
      <c r="I14" s="4">
        <f>SUM(I15:I16)</f>
        <v>32645.879999999997</v>
      </c>
      <c r="J14" s="4">
        <f>SUM(G14:I14)</f>
        <v>85503.32999999999</v>
      </c>
      <c r="K14" s="2" t="s">
        <v>9</v>
      </c>
    </row>
    <row r="15" spans="1:10" ht="15">
      <c r="A15" s="15"/>
      <c r="B15" s="11" t="s">
        <v>49</v>
      </c>
      <c r="C15" s="16">
        <f>79000*1.35</f>
        <v>106650</v>
      </c>
      <c r="D15" s="16">
        <v>0.05</v>
      </c>
      <c r="E15" s="16">
        <v>0.1</v>
      </c>
      <c r="F15" s="16">
        <v>0.12</v>
      </c>
      <c r="G15" s="5">
        <f>$C15*D15</f>
        <v>5332.5</v>
      </c>
      <c r="H15" s="5">
        <f>1.03*$C15*E15</f>
        <v>10984.95</v>
      </c>
      <c r="I15" s="5">
        <f>1.06*$C15*F15</f>
        <v>13565.88</v>
      </c>
      <c r="J15" s="3"/>
    </row>
    <row r="16" spans="1:10" ht="15">
      <c r="A16" s="15"/>
      <c r="B16" s="11" t="s">
        <v>50</v>
      </c>
      <c r="C16" s="16">
        <v>90000</v>
      </c>
      <c r="D16" s="16">
        <v>0.2</v>
      </c>
      <c r="E16" s="16">
        <v>0.2</v>
      </c>
      <c r="F16" s="16">
        <v>0.2</v>
      </c>
      <c r="G16" s="5">
        <f aca="true" t="shared" si="0" ref="G16">$C16*D16</f>
        <v>18000</v>
      </c>
      <c r="H16" s="5">
        <f>1.03*$C16*E16</f>
        <v>18540</v>
      </c>
      <c r="I16" s="5">
        <f>1.06*$C16*F16</f>
        <v>19080</v>
      </c>
      <c r="J16" s="3"/>
    </row>
    <row r="17" spans="1:10" ht="15">
      <c r="A17" s="15"/>
      <c r="B17" s="11"/>
      <c r="C17" s="15"/>
      <c r="D17" s="15"/>
      <c r="E17" s="15"/>
      <c r="F17" s="15"/>
      <c r="G17" s="3"/>
      <c r="H17" s="3"/>
      <c r="I17" s="3"/>
      <c r="J17" s="3"/>
    </row>
    <row r="18" spans="1:11" s="1" customFormat="1" ht="15">
      <c r="A18" s="29" t="s">
        <v>10</v>
      </c>
      <c r="B18" s="29"/>
      <c r="C18" s="6" t="s">
        <v>11</v>
      </c>
      <c r="D18" s="6" t="s">
        <v>70</v>
      </c>
      <c r="E18" s="6" t="s">
        <v>70</v>
      </c>
      <c r="F18" s="6" t="s">
        <v>70</v>
      </c>
      <c r="G18" s="4">
        <f>SUM(G19:G22)</f>
        <v>454.5486</v>
      </c>
      <c r="H18" s="4">
        <f>SUM(H19:H22)</f>
        <v>485.54055000000005</v>
      </c>
      <c r="I18" s="4">
        <f>SUM(I19:I22)</f>
        <v>578.5164</v>
      </c>
      <c r="J18" s="4">
        <f>SUM(G18:I18)</f>
        <v>1518.60555</v>
      </c>
      <c r="K18" s="2" t="s">
        <v>12</v>
      </c>
    </row>
    <row r="19" spans="1:10" ht="15">
      <c r="A19" s="15"/>
      <c r="B19" s="11" t="s">
        <v>13</v>
      </c>
      <c r="C19" s="16">
        <v>150</v>
      </c>
      <c r="D19" s="21">
        <f aca="true" t="shared" si="1" ref="D19:F21">$F$6*$F$9</f>
        <v>2.0661300000000002</v>
      </c>
      <c r="E19" s="21">
        <f t="shared" si="1"/>
        <v>2.0661300000000002</v>
      </c>
      <c r="F19" s="21">
        <f t="shared" si="1"/>
        <v>2.0661300000000002</v>
      </c>
      <c r="G19" s="5">
        <f>$C19*D19</f>
        <v>309.9195</v>
      </c>
      <c r="H19" s="5">
        <f aca="true" t="shared" si="2" ref="H19:I22">$C19*E19</f>
        <v>309.9195</v>
      </c>
      <c r="I19" s="5">
        <f t="shared" si="2"/>
        <v>309.9195</v>
      </c>
      <c r="J19" s="3"/>
    </row>
    <row r="20" spans="1:10" ht="15">
      <c r="A20" s="15"/>
      <c r="B20" s="11" t="s">
        <v>14</v>
      </c>
      <c r="C20" s="16">
        <v>40</v>
      </c>
      <c r="D20" s="21">
        <f t="shared" si="1"/>
        <v>2.0661300000000002</v>
      </c>
      <c r="E20" s="21">
        <f t="shared" si="1"/>
        <v>2.0661300000000002</v>
      </c>
      <c r="F20" s="21">
        <f t="shared" si="1"/>
        <v>2.0661300000000002</v>
      </c>
      <c r="G20" s="5">
        <f aca="true" t="shared" si="3" ref="G20:G22">$C20*D20</f>
        <v>82.64520000000002</v>
      </c>
      <c r="H20" s="5">
        <f t="shared" si="2"/>
        <v>82.64520000000002</v>
      </c>
      <c r="I20" s="5">
        <f t="shared" si="2"/>
        <v>82.64520000000002</v>
      </c>
      <c r="J20" s="3"/>
    </row>
    <row r="21" spans="1:10" ht="15">
      <c r="A21" s="15"/>
      <c r="B21" s="11" t="s">
        <v>15</v>
      </c>
      <c r="C21" s="16">
        <v>0</v>
      </c>
      <c r="D21" s="21">
        <f t="shared" si="1"/>
        <v>2.0661300000000002</v>
      </c>
      <c r="E21" s="21">
        <f t="shared" si="1"/>
        <v>2.0661300000000002</v>
      </c>
      <c r="F21" s="21">
        <f t="shared" si="1"/>
        <v>2.0661300000000002</v>
      </c>
      <c r="G21" s="5">
        <f t="shared" si="3"/>
        <v>0</v>
      </c>
      <c r="H21" s="5">
        <f t="shared" si="2"/>
        <v>0</v>
      </c>
      <c r="I21" s="5">
        <f t="shared" si="2"/>
        <v>0</v>
      </c>
      <c r="J21" s="3"/>
    </row>
    <row r="22" spans="1:11" ht="15">
      <c r="A22" s="15"/>
      <c r="B22" s="11" t="s">
        <v>16</v>
      </c>
      <c r="C22" s="16">
        <v>15</v>
      </c>
      <c r="D22" s="21">
        <f>$F$6*$F$9*F4</f>
        <v>4.1322600000000005</v>
      </c>
      <c r="E22" s="21">
        <f>$F$6*$F$9*F5</f>
        <v>6.198390000000001</v>
      </c>
      <c r="F22" s="21">
        <f>$F$6*$F$9*F5*F4</f>
        <v>12.396780000000001</v>
      </c>
      <c r="G22" s="5">
        <f t="shared" si="3"/>
        <v>61.983900000000006</v>
      </c>
      <c r="H22" s="5">
        <f t="shared" si="2"/>
        <v>92.97585000000001</v>
      </c>
      <c r="I22" s="5">
        <f t="shared" si="2"/>
        <v>185.95170000000002</v>
      </c>
      <c r="J22" s="3"/>
      <c r="K22" s="10" t="s">
        <v>73</v>
      </c>
    </row>
    <row r="23" spans="1:10" ht="15">
      <c r="A23" s="15"/>
      <c r="B23" s="11"/>
      <c r="C23" s="15"/>
      <c r="D23" s="15"/>
      <c r="E23" s="15"/>
      <c r="F23" s="15"/>
      <c r="G23" s="15"/>
      <c r="H23" s="15"/>
      <c r="I23" s="15"/>
      <c r="J23" s="15"/>
    </row>
    <row r="24" spans="1:11" s="1" customFormat="1" ht="15">
      <c r="A24" s="29" t="s">
        <v>59</v>
      </c>
      <c r="B24" s="29"/>
      <c r="C24" s="6" t="s">
        <v>71</v>
      </c>
      <c r="D24" s="6" t="s">
        <v>25</v>
      </c>
      <c r="E24" s="6" t="s">
        <v>25</v>
      </c>
      <c r="F24" s="6" t="s">
        <v>25</v>
      </c>
      <c r="G24" s="4">
        <f>SUM(G25:G26)</f>
        <v>320</v>
      </c>
      <c r="H24" s="4">
        <f aca="true" t="shared" si="4" ref="H24:I24">SUM(H25:H26)</f>
        <v>200</v>
      </c>
      <c r="I24" s="4">
        <f t="shared" si="4"/>
        <v>200</v>
      </c>
      <c r="J24" s="4">
        <f>SUM(G24:I24)</f>
        <v>720</v>
      </c>
      <c r="K24" s="2" t="s">
        <v>18</v>
      </c>
    </row>
    <row r="25" spans="1:11" ht="15">
      <c r="A25" s="15"/>
      <c r="B25" s="11" t="s">
        <v>19</v>
      </c>
      <c r="C25" s="16">
        <v>100</v>
      </c>
      <c r="D25" s="16">
        <v>3</v>
      </c>
      <c r="E25" s="16">
        <v>1</v>
      </c>
      <c r="F25" s="16">
        <v>1</v>
      </c>
      <c r="G25" s="5">
        <f aca="true" t="shared" si="5" ref="G25:G26">$C25*D25</f>
        <v>300</v>
      </c>
      <c r="H25" s="5">
        <f aca="true" t="shared" si="6" ref="H25:H26">$C25*E25</f>
        <v>100</v>
      </c>
      <c r="I25" s="5">
        <f aca="true" t="shared" si="7" ref="I25:I26">$C25*F25</f>
        <v>100</v>
      </c>
      <c r="J25" s="3"/>
      <c r="K25" s="10" t="s">
        <v>20</v>
      </c>
    </row>
    <row r="26" spans="1:11" ht="15">
      <c r="A26" s="15"/>
      <c r="B26" s="11" t="s">
        <v>21</v>
      </c>
      <c r="C26" s="16">
        <v>1</v>
      </c>
      <c r="D26" s="16">
        <v>20</v>
      </c>
      <c r="E26" s="16">
        <v>100</v>
      </c>
      <c r="F26" s="16">
        <v>100</v>
      </c>
      <c r="G26" s="5">
        <f t="shared" si="5"/>
        <v>20</v>
      </c>
      <c r="H26" s="5">
        <f t="shared" si="6"/>
        <v>100</v>
      </c>
      <c r="I26" s="5">
        <f t="shared" si="7"/>
        <v>100</v>
      </c>
      <c r="J26" s="3"/>
      <c r="K26" s="10" t="s">
        <v>22</v>
      </c>
    </row>
    <row r="27" spans="1:10" ht="15">
      <c r="A27" s="15"/>
      <c r="B27" s="11"/>
      <c r="C27" s="15"/>
      <c r="D27" s="15"/>
      <c r="E27" s="15"/>
      <c r="F27" s="15"/>
      <c r="G27" s="3"/>
      <c r="H27" s="3"/>
      <c r="I27" s="3"/>
      <c r="J27" s="3"/>
    </row>
    <row r="28" spans="1:11" s="1" customFormat="1" ht="15">
      <c r="A28" s="29" t="s">
        <v>23</v>
      </c>
      <c r="B28" s="29"/>
      <c r="C28" s="6" t="s">
        <v>24</v>
      </c>
      <c r="D28" s="6" t="s">
        <v>25</v>
      </c>
      <c r="E28" s="6" t="s">
        <v>25</v>
      </c>
      <c r="F28" s="6" t="s">
        <v>25</v>
      </c>
      <c r="G28" s="4">
        <f>SUM(G29:G35)</f>
        <v>2245</v>
      </c>
      <c r="H28" s="4">
        <f aca="true" t="shared" si="8" ref="H28:I28">SUM(H29:H35)</f>
        <v>460</v>
      </c>
      <c r="I28" s="4">
        <f t="shared" si="8"/>
        <v>2140</v>
      </c>
      <c r="J28" s="4">
        <f>SUM(G28:I28)</f>
        <v>4845</v>
      </c>
      <c r="K28" s="2" t="s">
        <v>26</v>
      </c>
    </row>
    <row r="29" spans="1:10" ht="15">
      <c r="A29" s="15"/>
      <c r="B29" s="11" t="s">
        <v>27</v>
      </c>
      <c r="C29" s="16">
        <v>15</v>
      </c>
      <c r="D29" s="22">
        <v>4</v>
      </c>
      <c r="E29" s="22"/>
      <c r="F29" s="22"/>
      <c r="G29" s="5">
        <f>$C29*D29</f>
        <v>60</v>
      </c>
      <c r="H29" s="5">
        <f aca="true" t="shared" si="9" ref="H29:I35">$C29*E29</f>
        <v>0</v>
      </c>
      <c r="I29" s="5">
        <f t="shared" si="9"/>
        <v>0</v>
      </c>
      <c r="J29" s="3"/>
    </row>
    <row r="30" spans="1:10" ht="15">
      <c r="A30" s="15"/>
      <c r="B30" s="11" t="s">
        <v>28</v>
      </c>
      <c r="C30" s="16">
        <v>5</v>
      </c>
      <c r="D30" s="22">
        <f>$F$6</f>
        <v>24</v>
      </c>
      <c r="E30" s="22"/>
      <c r="F30" s="22"/>
      <c r="G30" s="5">
        <f aca="true" t="shared" si="10" ref="G30:G35">$C30*D30</f>
        <v>120</v>
      </c>
      <c r="H30" s="5">
        <f t="shared" si="9"/>
        <v>0</v>
      </c>
      <c r="I30" s="5">
        <f t="shared" si="9"/>
        <v>0</v>
      </c>
      <c r="J30" s="3"/>
    </row>
    <row r="31" spans="1:10" ht="15">
      <c r="A31" s="15"/>
      <c r="B31" s="11" t="s">
        <v>29</v>
      </c>
      <c r="C31" s="16">
        <v>15</v>
      </c>
      <c r="D31" s="22">
        <f>$F$6*F4</f>
        <v>48</v>
      </c>
      <c r="E31" s="22"/>
      <c r="F31" s="22">
        <f>$F$6*F4</f>
        <v>48</v>
      </c>
      <c r="G31" s="5">
        <f t="shared" si="10"/>
        <v>720</v>
      </c>
      <c r="H31" s="5">
        <f t="shared" si="9"/>
        <v>0</v>
      </c>
      <c r="I31" s="5">
        <f t="shared" si="9"/>
        <v>720</v>
      </c>
      <c r="J31" s="3"/>
    </row>
    <row r="32" spans="1:10" ht="15">
      <c r="A32" s="15"/>
      <c r="B32" s="11" t="s">
        <v>30</v>
      </c>
      <c r="C32" s="16">
        <v>15</v>
      </c>
      <c r="D32" s="22">
        <f>$F$6</f>
        <v>24</v>
      </c>
      <c r="E32" s="22">
        <f>$F$6</f>
        <v>24</v>
      </c>
      <c r="F32" s="22">
        <f>$F$6</f>
        <v>24</v>
      </c>
      <c r="G32" s="5">
        <f t="shared" si="10"/>
        <v>360</v>
      </c>
      <c r="H32" s="5">
        <f t="shared" si="9"/>
        <v>360</v>
      </c>
      <c r="I32" s="5">
        <f t="shared" si="9"/>
        <v>360</v>
      </c>
      <c r="J32" s="3"/>
    </row>
    <row r="33" spans="1:10" ht="15">
      <c r="A33" s="15"/>
      <c r="B33" s="11" t="s">
        <v>31</v>
      </c>
      <c r="C33" s="16">
        <v>15</v>
      </c>
      <c r="D33" s="22">
        <f>$F$6</f>
        <v>24</v>
      </c>
      <c r="E33" s="22"/>
      <c r="F33" s="22">
        <f>$F$6</f>
        <v>24</v>
      </c>
      <c r="G33" s="5">
        <f t="shared" si="10"/>
        <v>360</v>
      </c>
      <c r="H33" s="5">
        <f t="shared" si="9"/>
        <v>0</v>
      </c>
      <c r="I33" s="5">
        <f t="shared" si="9"/>
        <v>360</v>
      </c>
      <c r="J33" s="3"/>
    </row>
    <row r="34" spans="1:10" ht="15">
      <c r="A34" s="15"/>
      <c r="B34" s="11" t="s">
        <v>32</v>
      </c>
      <c r="C34" s="16">
        <v>25</v>
      </c>
      <c r="D34" s="22">
        <f>$F$6</f>
        <v>24</v>
      </c>
      <c r="E34" s="22"/>
      <c r="F34" s="22">
        <f>$F$6</f>
        <v>24</v>
      </c>
      <c r="G34" s="5">
        <f t="shared" si="10"/>
        <v>600</v>
      </c>
      <c r="H34" s="5">
        <f t="shared" si="9"/>
        <v>0</v>
      </c>
      <c r="I34" s="5">
        <f t="shared" si="9"/>
        <v>600</v>
      </c>
      <c r="J34" s="3"/>
    </row>
    <row r="35" spans="1:11" ht="15">
      <c r="A35" s="15"/>
      <c r="B35" s="11" t="s">
        <v>33</v>
      </c>
      <c r="C35" s="16">
        <v>25</v>
      </c>
      <c r="D35" s="22">
        <v>1</v>
      </c>
      <c r="E35" s="22">
        <v>4</v>
      </c>
      <c r="F35" s="22">
        <v>4</v>
      </c>
      <c r="G35" s="5">
        <f t="shared" si="10"/>
        <v>25</v>
      </c>
      <c r="H35" s="5">
        <f t="shared" si="9"/>
        <v>100</v>
      </c>
      <c r="I35" s="5">
        <f t="shared" si="9"/>
        <v>100</v>
      </c>
      <c r="J35" s="3"/>
      <c r="K35" s="10" t="s">
        <v>34</v>
      </c>
    </row>
    <row r="36" spans="1:10" ht="15">
      <c r="A36" s="15"/>
      <c r="B36" s="11"/>
      <c r="C36" s="15"/>
      <c r="D36" s="15"/>
      <c r="E36" s="15"/>
      <c r="F36" s="15"/>
      <c r="G36" s="3"/>
      <c r="H36" s="3"/>
      <c r="I36" s="3"/>
      <c r="J36" s="3"/>
    </row>
    <row r="37" spans="1:11" s="1" customFormat="1" ht="15">
      <c r="A37" s="29" t="s">
        <v>35</v>
      </c>
      <c r="B37" s="29"/>
      <c r="C37" s="6" t="s">
        <v>24</v>
      </c>
      <c r="D37" s="6" t="s">
        <v>25</v>
      </c>
      <c r="E37" s="6" t="s">
        <v>25</v>
      </c>
      <c r="F37" s="6" t="s">
        <v>25</v>
      </c>
      <c r="G37" s="4">
        <f>SUM(G38:G42)</f>
        <v>0</v>
      </c>
      <c r="H37" s="4">
        <f aca="true" t="shared" si="11" ref="H37:I37">SUM(H38:H42)</f>
        <v>2136</v>
      </c>
      <c r="I37" s="4">
        <f t="shared" si="11"/>
        <v>2136</v>
      </c>
      <c r="J37" s="4">
        <f>SUM(G37:I37)</f>
        <v>4272</v>
      </c>
      <c r="K37" s="2" t="s">
        <v>36</v>
      </c>
    </row>
    <row r="38" spans="1:10" ht="15">
      <c r="A38" s="15"/>
      <c r="B38" s="11" t="s">
        <v>37</v>
      </c>
      <c r="C38" s="16">
        <v>2</v>
      </c>
      <c r="D38" s="22"/>
      <c r="E38" s="22">
        <f>$F$6*F5</f>
        <v>72</v>
      </c>
      <c r="F38" s="22">
        <f>$F$6*F5</f>
        <v>72</v>
      </c>
      <c r="G38" s="5">
        <f>$C38*D38</f>
        <v>0</v>
      </c>
      <c r="H38" s="5">
        <f aca="true" t="shared" si="12" ref="H38:I42">$C38*E38</f>
        <v>144</v>
      </c>
      <c r="I38" s="5">
        <f t="shared" si="12"/>
        <v>144</v>
      </c>
      <c r="J38" s="3"/>
    </row>
    <row r="39" spans="1:10" ht="15">
      <c r="A39" s="15"/>
      <c r="B39" s="11" t="s">
        <v>38</v>
      </c>
      <c r="C39" s="16">
        <v>2</v>
      </c>
      <c r="D39" s="22"/>
      <c r="E39" s="22">
        <f>F6</f>
        <v>24</v>
      </c>
      <c r="F39" s="22">
        <f>F6</f>
        <v>24</v>
      </c>
      <c r="G39" s="5">
        <f aca="true" t="shared" si="13" ref="G39:G42">$C39*D39</f>
        <v>0</v>
      </c>
      <c r="H39" s="5">
        <f t="shared" si="12"/>
        <v>48</v>
      </c>
      <c r="I39" s="5">
        <f t="shared" si="12"/>
        <v>48</v>
      </c>
      <c r="J39" s="3"/>
    </row>
    <row r="40" spans="1:10" ht="15">
      <c r="A40" s="15"/>
      <c r="B40" s="11" t="s">
        <v>39</v>
      </c>
      <c r="C40" s="16">
        <v>20</v>
      </c>
      <c r="D40" s="22"/>
      <c r="E40" s="22">
        <f>F6*F5</f>
        <v>72</v>
      </c>
      <c r="F40" s="22">
        <f>F6*F5</f>
        <v>72</v>
      </c>
      <c r="G40" s="5">
        <f t="shared" si="13"/>
        <v>0</v>
      </c>
      <c r="H40" s="5">
        <f t="shared" si="12"/>
        <v>1440</v>
      </c>
      <c r="I40" s="5">
        <f t="shared" si="12"/>
        <v>1440</v>
      </c>
      <c r="J40" s="3"/>
    </row>
    <row r="41" spans="1:10" ht="15">
      <c r="A41" s="15"/>
      <c r="B41" s="11" t="s">
        <v>40</v>
      </c>
      <c r="C41" s="16">
        <v>11</v>
      </c>
      <c r="D41" s="22"/>
      <c r="E41" s="22">
        <v>24</v>
      </c>
      <c r="F41" s="22">
        <v>24</v>
      </c>
      <c r="G41" s="5">
        <f t="shared" si="13"/>
        <v>0</v>
      </c>
      <c r="H41" s="5">
        <f t="shared" si="12"/>
        <v>264</v>
      </c>
      <c r="I41" s="5">
        <f t="shared" si="12"/>
        <v>264</v>
      </c>
      <c r="J41" s="3"/>
    </row>
    <row r="42" spans="1:10" ht="15">
      <c r="A42" s="15"/>
      <c r="B42" s="11" t="s">
        <v>41</v>
      </c>
      <c r="C42" s="16">
        <v>10</v>
      </c>
      <c r="D42" s="22"/>
      <c r="E42" s="22">
        <f>F6</f>
        <v>24</v>
      </c>
      <c r="F42" s="22">
        <f>F6</f>
        <v>24</v>
      </c>
      <c r="G42" s="5">
        <f t="shared" si="13"/>
        <v>0</v>
      </c>
      <c r="H42" s="5">
        <f t="shared" si="12"/>
        <v>240</v>
      </c>
      <c r="I42" s="5">
        <f t="shared" si="12"/>
        <v>240</v>
      </c>
      <c r="J42" s="3"/>
    </row>
    <row r="43" spans="1:10" ht="15">
      <c r="A43" s="15"/>
      <c r="B43" s="11"/>
      <c r="C43" s="15"/>
      <c r="D43" s="15"/>
      <c r="E43" s="15"/>
      <c r="F43" s="15"/>
      <c r="G43" s="3"/>
      <c r="H43" s="3"/>
      <c r="I43" s="3"/>
      <c r="J43" s="3"/>
    </row>
    <row r="44" spans="1:11" ht="15">
      <c r="A44" s="29" t="s">
        <v>17</v>
      </c>
      <c r="B44" s="29"/>
      <c r="C44" s="6" t="s">
        <v>68</v>
      </c>
      <c r="D44" s="6" t="s">
        <v>25</v>
      </c>
      <c r="E44" s="6" t="s">
        <v>25</v>
      </c>
      <c r="F44" s="6" t="s">
        <v>25</v>
      </c>
      <c r="G44" s="4">
        <f>SUM(G45:G48)</f>
        <v>239.39999999999998</v>
      </c>
      <c r="H44" s="4">
        <f>SUM(H45:H48)</f>
        <v>399</v>
      </c>
      <c r="I44" s="4">
        <f>SUM(I45:I48)</f>
        <v>1397</v>
      </c>
      <c r="J44" s="4">
        <f>SUM(G44:I44)</f>
        <v>2035.4</v>
      </c>
      <c r="K44" s="2" t="s">
        <v>74</v>
      </c>
    </row>
    <row r="45" spans="1:11" ht="15">
      <c r="A45" s="15"/>
      <c r="B45" s="11" t="s">
        <v>55</v>
      </c>
      <c r="C45" s="16">
        <v>190</v>
      </c>
      <c r="D45" s="23">
        <v>3</v>
      </c>
      <c r="E45" s="23">
        <v>5</v>
      </c>
      <c r="F45" s="23">
        <v>5</v>
      </c>
      <c r="G45" s="5">
        <f>$C45*0.42*D45</f>
        <v>239.39999999999998</v>
      </c>
      <c r="H45" s="5">
        <f>$C45*0.42*E45</f>
        <v>399</v>
      </c>
      <c r="I45" s="5">
        <f>$C45*0.58*F45</f>
        <v>551</v>
      </c>
      <c r="J45" s="3"/>
      <c r="K45" s="10" t="s">
        <v>52</v>
      </c>
    </row>
    <row r="46" spans="1:10" ht="15">
      <c r="A46" s="15"/>
      <c r="B46" s="11" t="s">
        <v>56</v>
      </c>
      <c r="C46" s="16">
        <v>117</v>
      </c>
      <c r="D46" s="16">
        <v>0</v>
      </c>
      <c r="E46" s="16">
        <v>0</v>
      </c>
      <c r="F46" s="16">
        <v>3</v>
      </c>
      <c r="G46" s="5">
        <f aca="true" t="shared" si="14" ref="G46:G51">$C46*0.42*D46</f>
        <v>0</v>
      </c>
      <c r="H46" s="5">
        <f aca="true" t="shared" si="15" ref="H46:H51">$C46*0.42*E46</f>
        <v>0</v>
      </c>
      <c r="I46" s="5">
        <f>$C46*F46</f>
        <v>351</v>
      </c>
      <c r="J46" s="3"/>
    </row>
    <row r="47" spans="1:10" ht="15">
      <c r="A47" s="15"/>
      <c r="B47" s="11" t="s">
        <v>58</v>
      </c>
      <c r="C47" s="16">
        <v>65</v>
      </c>
      <c r="D47" s="16">
        <v>0</v>
      </c>
      <c r="E47" s="16">
        <v>0</v>
      </c>
      <c r="F47" s="16">
        <v>3</v>
      </c>
      <c r="G47" s="5">
        <f t="shared" si="14"/>
        <v>0</v>
      </c>
      <c r="H47" s="5">
        <f t="shared" si="15"/>
        <v>0</v>
      </c>
      <c r="I47" s="5">
        <f>$C47*F47</f>
        <v>195</v>
      </c>
      <c r="J47" s="3"/>
    </row>
    <row r="48" spans="1:10" ht="15">
      <c r="A48" s="15"/>
      <c r="B48" s="11" t="s">
        <v>57</v>
      </c>
      <c r="C48" s="16">
        <v>300</v>
      </c>
      <c r="D48" s="16">
        <v>0</v>
      </c>
      <c r="E48" s="16">
        <v>0</v>
      </c>
      <c r="F48" s="16">
        <v>1</v>
      </c>
      <c r="G48" s="5">
        <f t="shared" si="14"/>
        <v>0</v>
      </c>
      <c r="H48" s="5">
        <f t="shared" si="15"/>
        <v>0</v>
      </c>
      <c r="I48" s="5">
        <f>$C48*F48</f>
        <v>300</v>
      </c>
      <c r="J48" s="3"/>
    </row>
    <row r="49" spans="1:10" ht="15">
      <c r="A49" s="15"/>
      <c r="B49" s="11"/>
      <c r="C49" s="15"/>
      <c r="D49" s="15"/>
      <c r="E49" s="15"/>
      <c r="F49" s="15"/>
      <c r="G49" s="3"/>
      <c r="H49" s="3"/>
      <c r="I49" s="3"/>
      <c r="J49" s="3"/>
    </row>
    <row r="50" spans="1:11" s="1" customFormat="1" ht="17.25" customHeight="1">
      <c r="A50" s="29" t="s">
        <v>66</v>
      </c>
      <c r="B50" s="29"/>
      <c r="C50" s="6" t="s">
        <v>68</v>
      </c>
      <c r="D50" s="6" t="s">
        <v>25</v>
      </c>
      <c r="E50" s="6" t="s">
        <v>25</v>
      </c>
      <c r="F50" s="6" t="s">
        <v>25</v>
      </c>
      <c r="G50" s="4">
        <f>SUM(G51:G52)</f>
        <v>0</v>
      </c>
      <c r="H50" s="4">
        <f>SUM(H51:H52)</f>
        <v>0</v>
      </c>
      <c r="I50" s="4">
        <f>SUM(I51:I52)</f>
        <v>1000</v>
      </c>
      <c r="J50" s="4">
        <f>SUM(G50:I50)</f>
        <v>1000</v>
      </c>
      <c r="K50" s="2" t="s">
        <v>75</v>
      </c>
    </row>
    <row r="51" spans="1:10" ht="15">
      <c r="A51" s="15"/>
      <c r="B51" s="11" t="s">
        <v>67</v>
      </c>
      <c r="C51" s="16">
        <v>1000</v>
      </c>
      <c r="D51" s="16"/>
      <c r="E51" s="16"/>
      <c r="F51" s="16">
        <v>1</v>
      </c>
      <c r="G51" s="5">
        <f t="shared" si="14"/>
        <v>0</v>
      </c>
      <c r="H51" s="5">
        <f t="shared" si="15"/>
        <v>0</v>
      </c>
      <c r="I51" s="5">
        <f>$C51*F51</f>
        <v>1000</v>
      </c>
      <c r="J51" s="3"/>
    </row>
    <row r="52" spans="1:10" ht="15">
      <c r="A52" s="15"/>
      <c r="B52" s="11"/>
      <c r="C52" s="15"/>
      <c r="D52" s="15"/>
      <c r="E52" s="15"/>
      <c r="F52" s="15"/>
      <c r="G52" s="3"/>
      <c r="H52" s="3"/>
      <c r="I52" s="3"/>
      <c r="J52" s="3"/>
    </row>
    <row r="53" spans="1:10" ht="15.95" customHeight="1">
      <c r="A53" s="15"/>
      <c r="B53" s="11"/>
      <c r="C53" s="15"/>
      <c r="D53" s="15"/>
      <c r="E53" s="15"/>
      <c r="F53" s="15"/>
      <c r="G53" s="15"/>
      <c r="H53" s="15"/>
      <c r="I53" s="15"/>
      <c r="J53" s="15"/>
    </row>
    <row r="54" spans="1:10" ht="15.95" customHeight="1">
      <c r="A54" s="37" t="s">
        <v>42</v>
      </c>
      <c r="B54" s="38"/>
      <c r="C54" s="39"/>
      <c r="D54" s="15"/>
      <c r="E54" s="15"/>
      <c r="F54" s="15"/>
      <c r="G54" s="20">
        <f>SUM(G14,G18,G24,G28,G37)</f>
        <v>26352.0486</v>
      </c>
      <c r="H54" s="20">
        <f>SUM(H14,H18,H24,H28,H37)</f>
        <v>32806.49055</v>
      </c>
      <c r="I54" s="20">
        <f>SUM(I14,I18,I24,I28,I37)</f>
        <v>37700.3964</v>
      </c>
      <c r="J54" s="4">
        <f>SUM(G54:I54)</f>
        <v>96858.93555</v>
      </c>
    </row>
    <row r="55" spans="1:10" ht="15">
      <c r="A55" s="36" t="s">
        <v>53</v>
      </c>
      <c r="B55" s="36"/>
      <c r="C55" s="36"/>
      <c r="D55" s="15"/>
      <c r="E55" s="15"/>
      <c r="F55" s="15"/>
      <c r="G55" s="16">
        <v>0.2</v>
      </c>
      <c r="H55" s="16">
        <v>0.2</v>
      </c>
      <c r="I55" s="16">
        <v>0.2</v>
      </c>
      <c r="J55" s="15"/>
    </row>
    <row r="56" spans="1:10" ht="14.25" customHeight="1">
      <c r="A56" s="24" t="s">
        <v>54</v>
      </c>
      <c r="B56" s="25"/>
      <c r="C56" s="26"/>
      <c r="D56" s="6"/>
      <c r="E56" s="6"/>
      <c r="F56" s="6"/>
      <c r="G56" s="20">
        <f>G55*G54</f>
        <v>5270.40972</v>
      </c>
      <c r="H56" s="20">
        <f aca="true" t="shared" si="16" ref="H56:I56">H55*H54</f>
        <v>6561.298110000001</v>
      </c>
      <c r="I56" s="20">
        <f t="shared" si="16"/>
        <v>7540.07928</v>
      </c>
      <c r="J56" s="4">
        <f>SUM(G56:I56)</f>
        <v>19371.787109999997</v>
      </c>
    </row>
  </sheetData>
  <sheetProtection sheet="1" objects="1" scenarios="1"/>
  <mergeCells count="23">
    <mergeCell ref="A4:C7"/>
    <mergeCell ref="D9:E9"/>
    <mergeCell ref="D8:E8"/>
    <mergeCell ref="A55:C55"/>
    <mergeCell ref="A44:B44"/>
    <mergeCell ref="A50:B50"/>
    <mergeCell ref="A54:C54"/>
    <mergeCell ref="A56:C56"/>
    <mergeCell ref="D4:E4"/>
    <mergeCell ref="D6:E6"/>
    <mergeCell ref="D7:E7"/>
    <mergeCell ref="A1:C3"/>
    <mergeCell ref="D5:E5"/>
    <mergeCell ref="A18:B18"/>
    <mergeCell ref="A24:B24"/>
    <mergeCell ref="A28:B28"/>
    <mergeCell ref="A37:B37"/>
    <mergeCell ref="D2:E2"/>
    <mergeCell ref="A14:B14"/>
    <mergeCell ref="A9:B9"/>
    <mergeCell ref="A10:B10"/>
    <mergeCell ref="D1:F1"/>
    <mergeCell ref="D3:E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858B7-A549-4F65-9911-A47B1A95F809}">
  <dimension ref="A1:K56"/>
  <sheetViews>
    <sheetView tabSelected="1" workbookViewId="0" topLeftCell="A1">
      <selection activeCell="K45" sqref="K45"/>
    </sheetView>
  </sheetViews>
  <sheetFormatPr defaultColWidth="9.00390625" defaultRowHeight="15"/>
  <cols>
    <col min="1" max="1" width="4.140625" style="9" customWidth="1"/>
    <col min="2" max="2" width="21.00390625" style="10" customWidth="1"/>
    <col min="3" max="3" width="12.57421875" style="9" customWidth="1"/>
    <col min="4" max="10" width="12.00390625" style="9" customWidth="1"/>
    <col min="11" max="11" width="93.421875" style="10" customWidth="1"/>
    <col min="12" max="16384" width="9.00390625" style="9" customWidth="1"/>
  </cols>
  <sheetData>
    <row r="1" spans="1:6" ht="14.25" customHeight="1">
      <c r="A1" s="28" t="s">
        <v>43</v>
      </c>
      <c r="B1" s="28"/>
      <c r="C1" s="28"/>
      <c r="D1" s="32" t="s">
        <v>45</v>
      </c>
      <c r="E1" s="32"/>
      <c r="F1" s="32"/>
    </row>
    <row r="2" spans="1:6" ht="15">
      <c r="A2" s="28"/>
      <c r="B2" s="28"/>
      <c r="C2" s="28"/>
      <c r="D2" s="27" t="s">
        <v>1</v>
      </c>
      <c r="E2" s="27"/>
      <c r="F2" s="12"/>
    </row>
    <row r="3" spans="1:6" ht="14.25" customHeight="1">
      <c r="A3" s="28"/>
      <c r="B3" s="28"/>
      <c r="C3" s="28"/>
      <c r="D3" s="27" t="s">
        <v>2</v>
      </c>
      <c r="E3" s="27"/>
      <c r="F3" s="12"/>
    </row>
    <row r="4" spans="1:6" ht="14.45" customHeight="1">
      <c r="A4" s="33"/>
      <c r="B4" s="33"/>
      <c r="C4" s="33"/>
      <c r="D4" s="27" t="s">
        <v>46</v>
      </c>
      <c r="E4" s="27"/>
      <c r="F4" s="12"/>
    </row>
    <row r="5" spans="1:6" ht="14.45" customHeight="1">
      <c r="A5" s="33"/>
      <c r="B5" s="33"/>
      <c r="C5" s="33"/>
      <c r="D5" s="27" t="s">
        <v>51</v>
      </c>
      <c r="E5" s="27"/>
      <c r="F5" s="12"/>
    </row>
    <row r="6" spans="1:6" ht="14.45" customHeight="1">
      <c r="A6" s="33"/>
      <c r="B6" s="33"/>
      <c r="C6" s="33"/>
      <c r="D6" s="27" t="s">
        <v>3</v>
      </c>
      <c r="E6" s="27"/>
      <c r="F6" s="12"/>
    </row>
    <row r="7" spans="1:6" ht="14.45" customHeight="1">
      <c r="A7" s="33"/>
      <c r="B7" s="33"/>
      <c r="C7" s="33"/>
      <c r="D7" s="27" t="s">
        <v>44</v>
      </c>
      <c r="E7" s="27"/>
      <c r="F7" s="12"/>
    </row>
    <row r="8" spans="2:6" ht="14.45" customHeight="1">
      <c r="B8" s="9"/>
      <c r="D8" s="34" t="s">
        <v>47</v>
      </c>
      <c r="E8" s="35"/>
      <c r="F8" s="13">
        <f>F7*0.000022957</f>
        <v>0</v>
      </c>
    </row>
    <row r="9" spans="1:6" ht="14.45" customHeight="1">
      <c r="A9" s="30" t="s">
        <v>0</v>
      </c>
      <c r="B9" s="30"/>
      <c r="D9" s="34" t="s">
        <v>48</v>
      </c>
      <c r="E9" s="35"/>
      <c r="F9" s="13">
        <f>F8/24</f>
        <v>0</v>
      </c>
    </row>
    <row r="10" spans="1:6" ht="14.45" customHeight="1">
      <c r="A10" s="31" t="s">
        <v>72</v>
      </c>
      <c r="B10" s="31"/>
      <c r="D10" s="10"/>
      <c r="E10" s="10"/>
      <c r="F10" s="14"/>
    </row>
    <row r="11" spans="1:3" ht="14.45" customHeight="1">
      <c r="A11" s="10"/>
      <c r="C11" s="10"/>
    </row>
    <row r="12" spans="1:11" ht="28.5">
      <c r="A12" s="7"/>
      <c r="B12" s="8"/>
      <c r="C12" s="6" t="s">
        <v>4</v>
      </c>
      <c r="D12" s="6" t="s">
        <v>60</v>
      </c>
      <c r="E12" s="6" t="s">
        <v>61</v>
      </c>
      <c r="F12" s="6" t="s">
        <v>62</v>
      </c>
      <c r="G12" s="6" t="s">
        <v>63</v>
      </c>
      <c r="H12" s="6" t="s">
        <v>64</v>
      </c>
      <c r="I12" s="6" t="s">
        <v>65</v>
      </c>
      <c r="J12" s="6" t="s">
        <v>69</v>
      </c>
      <c r="K12" s="2" t="s">
        <v>5</v>
      </c>
    </row>
    <row r="13" spans="1:11" ht="7.5" customHeight="1">
      <c r="A13" s="17"/>
      <c r="B13" s="18"/>
      <c r="C13" s="19"/>
      <c r="D13" s="19"/>
      <c r="E13" s="19"/>
      <c r="F13" s="19"/>
      <c r="G13" s="19"/>
      <c r="H13" s="19"/>
      <c r="I13" s="19"/>
      <c r="J13" s="19"/>
      <c r="K13" s="2"/>
    </row>
    <row r="14" spans="1:11" s="1" customFormat="1" ht="15">
      <c r="A14" s="29" t="s">
        <v>6</v>
      </c>
      <c r="B14" s="29"/>
      <c r="C14" s="6" t="s">
        <v>7</v>
      </c>
      <c r="D14" s="6" t="s">
        <v>8</v>
      </c>
      <c r="E14" s="6" t="s">
        <v>8</v>
      </c>
      <c r="F14" s="6" t="s">
        <v>8</v>
      </c>
      <c r="G14" s="4">
        <f>SUM(G15:G16)</f>
        <v>0</v>
      </c>
      <c r="H14" s="4">
        <f>SUM(H15:H16)</f>
        <v>0</v>
      </c>
      <c r="I14" s="4">
        <f>SUM(I15:I16)</f>
        <v>0</v>
      </c>
      <c r="J14" s="4">
        <f>SUM(G14:I14)</f>
        <v>0</v>
      </c>
      <c r="K14" s="2" t="s">
        <v>9</v>
      </c>
    </row>
    <row r="15" spans="1:10" ht="15">
      <c r="A15" s="15"/>
      <c r="B15" s="11" t="s">
        <v>49</v>
      </c>
      <c r="C15" s="16"/>
      <c r="D15" s="16"/>
      <c r="E15" s="16"/>
      <c r="F15" s="16"/>
      <c r="G15" s="5">
        <f>$C15*D15</f>
        <v>0</v>
      </c>
      <c r="H15" s="5">
        <f>1.03*$C15*E15</f>
        <v>0</v>
      </c>
      <c r="I15" s="5">
        <f>1.06*$C15*F15</f>
        <v>0</v>
      </c>
      <c r="J15" s="3"/>
    </row>
    <row r="16" spans="1:10" ht="15">
      <c r="A16" s="15"/>
      <c r="B16" s="11" t="s">
        <v>50</v>
      </c>
      <c r="C16" s="16"/>
      <c r="D16" s="16"/>
      <c r="E16" s="16"/>
      <c r="F16" s="16"/>
      <c r="G16" s="5">
        <f aca="true" t="shared" si="0" ref="G16">$C16*D16</f>
        <v>0</v>
      </c>
      <c r="H16" s="5">
        <f>1.03*$C16*E16</f>
        <v>0</v>
      </c>
      <c r="I16" s="5">
        <f>1.06*$C16*F16</f>
        <v>0</v>
      </c>
      <c r="J16" s="3"/>
    </row>
    <row r="17" spans="1:10" ht="15">
      <c r="A17" s="15"/>
      <c r="B17" s="11"/>
      <c r="C17" s="15"/>
      <c r="D17" s="15"/>
      <c r="E17" s="15"/>
      <c r="F17" s="15"/>
      <c r="G17" s="3"/>
      <c r="H17" s="3"/>
      <c r="I17" s="3"/>
      <c r="J17" s="3"/>
    </row>
    <row r="18" spans="1:11" s="1" customFormat="1" ht="15">
      <c r="A18" s="29" t="s">
        <v>10</v>
      </c>
      <c r="B18" s="29"/>
      <c r="C18" s="6" t="s">
        <v>11</v>
      </c>
      <c r="D18" s="6" t="s">
        <v>70</v>
      </c>
      <c r="E18" s="6" t="s">
        <v>70</v>
      </c>
      <c r="F18" s="6" t="s">
        <v>70</v>
      </c>
      <c r="G18" s="4">
        <f>SUM(G19:G22)</f>
        <v>0</v>
      </c>
      <c r="H18" s="4">
        <f>SUM(H19:H22)</f>
        <v>0</v>
      </c>
      <c r="I18" s="4">
        <f>SUM(I19:I22)</f>
        <v>0</v>
      </c>
      <c r="J18" s="4">
        <f>SUM(G18:I18)</f>
        <v>0</v>
      </c>
      <c r="K18" s="2" t="s">
        <v>12</v>
      </c>
    </row>
    <row r="19" spans="1:10" ht="15">
      <c r="A19" s="15"/>
      <c r="B19" s="11" t="s">
        <v>13</v>
      </c>
      <c r="C19" s="16"/>
      <c r="D19" s="21">
        <f aca="true" t="shared" si="1" ref="D19:F21">$F$6*$F$9</f>
        <v>0</v>
      </c>
      <c r="E19" s="21">
        <f t="shared" si="1"/>
        <v>0</v>
      </c>
      <c r="F19" s="21">
        <f t="shared" si="1"/>
        <v>0</v>
      </c>
      <c r="G19" s="5">
        <f>$C19*D19</f>
        <v>0</v>
      </c>
      <c r="H19" s="5">
        <f aca="true" t="shared" si="2" ref="H19:I22">$C19*E19</f>
        <v>0</v>
      </c>
      <c r="I19" s="5">
        <f t="shared" si="2"/>
        <v>0</v>
      </c>
      <c r="J19" s="3"/>
    </row>
    <row r="20" spans="1:10" ht="15">
      <c r="A20" s="15"/>
      <c r="B20" s="11" t="s">
        <v>14</v>
      </c>
      <c r="C20" s="16"/>
      <c r="D20" s="21">
        <f t="shared" si="1"/>
        <v>0</v>
      </c>
      <c r="E20" s="21">
        <f t="shared" si="1"/>
        <v>0</v>
      </c>
      <c r="F20" s="21">
        <f t="shared" si="1"/>
        <v>0</v>
      </c>
      <c r="G20" s="5">
        <f aca="true" t="shared" si="3" ref="G20:G22">$C20*D20</f>
        <v>0</v>
      </c>
      <c r="H20" s="5">
        <f t="shared" si="2"/>
        <v>0</v>
      </c>
      <c r="I20" s="5">
        <f t="shared" si="2"/>
        <v>0</v>
      </c>
      <c r="J20" s="3"/>
    </row>
    <row r="21" spans="1:10" ht="15">
      <c r="A21" s="15"/>
      <c r="B21" s="11" t="s">
        <v>15</v>
      </c>
      <c r="C21" s="16"/>
      <c r="D21" s="21">
        <f t="shared" si="1"/>
        <v>0</v>
      </c>
      <c r="E21" s="21">
        <f t="shared" si="1"/>
        <v>0</v>
      </c>
      <c r="F21" s="21">
        <f t="shared" si="1"/>
        <v>0</v>
      </c>
      <c r="G21" s="5">
        <f t="shared" si="3"/>
        <v>0</v>
      </c>
      <c r="H21" s="5">
        <f t="shared" si="2"/>
        <v>0</v>
      </c>
      <c r="I21" s="5">
        <f t="shared" si="2"/>
        <v>0</v>
      </c>
      <c r="J21" s="3"/>
    </row>
    <row r="22" spans="1:10" ht="15">
      <c r="A22" s="15"/>
      <c r="B22" s="11" t="s">
        <v>16</v>
      </c>
      <c r="C22" s="16"/>
      <c r="D22" s="21">
        <f>$F$6*$F$9*F4</f>
        <v>0</v>
      </c>
      <c r="E22" s="21">
        <f>$F$6*$F$9*F5</f>
        <v>0</v>
      </c>
      <c r="F22" s="21">
        <f>$F$6*$F$9*F5*F4</f>
        <v>0</v>
      </c>
      <c r="G22" s="5">
        <f t="shared" si="3"/>
        <v>0</v>
      </c>
      <c r="H22" s="5">
        <f t="shared" si="2"/>
        <v>0</v>
      </c>
      <c r="I22" s="5">
        <f t="shared" si="2"/>
        <v>0</v>
      </c>
      <c r="J22" s="3"/>
    </row>
    <row r="23" spans="1:10" ht="15">
      <c r="A23" s="15"/>
      <c r="B23" s="11"/>
      <c r="C23" s="15"/>
      <c r="D23" s="15"/>
      <c r="E23" s="15"/>
      <c r="F23" s="15"/>
      <c r="G23" s="15"/>
      <c r="H23" s="15"/>
      <c r="I23" s="15"/>
      <c r="J23" s="15"/>
    </row>
    <row r="24" spans="1:11" s="1" customFormat="1" ht="15">
      <c r="A24" s="29" t="s">
        <v>59</v>
      </c>
      <c r="B24" s="29"/>
      <c r="C24" s="6" t="s">
        <v>71</v>
      </c>
      <c r="D24" s="6" t="s">
        <v>25</v>
      </c>
      <c r="E24" s="6" t="s">
        <v>25</v>
      </c>
      <c r="F24" s="6" t="s">
        <v>25</v>
      </c>
      <c r="G24" s="4">
        <f>SUM(G25:G26)</f>
        <v>0</v>
      </c>
      <c r="H24" s="4">
        <f aca="true" t="shared" si="4" ref="H24:I24">SUM(H25:H26)</f>
        <v>0</v>
      </c>
      <c r="I24" s="4">
        <f t="shared" si="4"/>
        <v>0</v>
      </c>
      <c r="J24" s="4">
        <f>SUM(G24:I24)</f>
        <v>0</v>
      </c>
      <c r="K24" s="2" t="s">
        <v>18</v>
      </c>
    </row>
    <row r="25" spans="1:10" ht="15">
      <c r="A25" s="15"/>
      <c r="B25" s="11" t="s">
        <v>19</v>
      </c>
      <c r="C25" s="16"/>
      <c r="D25" s="16"/>
      <c r="E25" s="16"/>
      <c r="F25" s="16"/>
      <c r="G25" s="5">
        <f aca="true" t="shared" si="5" ref="G25:I26">$C25*D25</f>
        <v>0</v>
      </c>
      <c r="H25" s="5">
        <f t="shared" si="5"/>
        <v>0</v>
      </c>
      <c r="I25" s="5">
        <f t="shared" si="5"/>
        <v>0</v>
      </c>
      <c r="J25" s="3"/>
    </row>
    <row r="26" spans="1:10" ht="15">
      <c r="A26" s="15"/>
      <c r="B26" s="11" t="s">
        <v>21</v>
      </c>
      <c r="C26" s="16"/>
      <c r="D26" s="16"/>
      <c r="E26" s="16"/>
      <c r="F26" s="16"/>
      <c r="G26" s="5">
        <f t="shared" si="5"/>
        <v>0</v>
      </c>
      <c r="H26" s="5">
        <f t="shared" si="5"/>
        <v>0</v>
      </c>
      <c r="I26" s="5">
        <f t="shared" si="5"/>
        <v>0</v>
      </c>
      <c r="J26" s="3"/>
    </row>
    <row r="27" spans="1:10" ht="15">
      <c r="A27" s="15"/>
      <c r="B27" s="11"/>
      <c r="C27" s="15"/>
      <c r="D27" s="15"/>
      <c r="E27" s="15"/>
      <c r="F27" s="15"/>
      <c r="G27" s="3"/>
      <c r="H27" s="3"/>
      <c r="I27" s="3"/>
      <c r="J27" s="3"/>
    </row>
    <row r="28" spans="1:11" s="1" customFormat="1" ht="15">
      <c r="A28" s="29" t="s">
        <v>23</v>
      </c>
      <c r="B28" s="29"/>
      <c r="C28" s="6" t="s">
        <v>24</v>
      </c>
      <c r="D28" s="6" t="s">
        <v>25</v>
      </c>
      <c r="E28" s="6" t="s">
        <v>25</v>
      </c>
      <c r="F28" s="6" t="s">
        <v>25</v>
      </c>
      <c r="G28" s="4">
        <f>SUM(G29:G35)</f>
        <v>0</v>
      </c>
      <c r="H28" s="4">
        <f aca="true" t="shared" si="6" ref="H28:I28">SUM(H29:H35)</f>
        <v>0</v>
      </c>
      <c r="I28" s="4">
        <f t="shared" si="6"/>
        <v>0</v>
      </c>
      <c r="J28" s="4">
        <f>SUM(G28:I28)</f>
        <v>0</v>
      </c>
      <c r="K28" s="2" t="s">
        <v>26</v>
      </c>
    </row>
    <row r="29" spans="1:10" ht="15">
      <c r="A29" s="15"/>
      <c r="B29" s="11" t="s">
        <v>27</v>
      </c>
      <c r="C29" s="16"/>
      <c r="D29" s="22">
        <v>4</v>
      </c>
      <c r="E29" s="22"/>
      <c r="F29" s="22"/>
      <c r="G29" s="5">
        <f>$C29*D29</f>
        <v>0</v>
      </c>
      <c r="H29" s="5">
        <f aca="true" t="shared" si="7" ref="H29:I35">$C29*E29</f>
        <v>0</v>
      </c>
      <c r="I29" s="5">
        <f t="shared" si="7"/>
        <v>0</v>
      </c>
      <c r="J29" s="3"/>
    </row>
    <row r="30" spans="1:10" ht="15">
      <c r="A30" s="15"/>
      <c r="B30" s="11" t="s">
        <v>28</v>
      </c>
      <c r="C30" s="16"/>
      <c r="D30" s="22">
        <f>$F$6</f>
        <v>0</v>
      </c>
      <c r="E30" s="22"/>
      <c r="F30" s="22"/>
      <c r="G30" s="5">
        <f aca="true" t="shared" si="8" ref="G30:G35">$C30*D30</f>
        <v>0</v>
      </c>
      <c r="H30" s="5">
        <f t="shared" si="7"/>
        <v>0</v>
      </c>
      <c r="I30" s="5">
        <f t="shared" si="7"/>
        <v>0</v>
      </c>
      <c r="J30" s="3"/>
    </row>
    <row r="31" spans="1:10" ht="15">
      <c r="A31" s="15"/>
      <c r="B31" s="11" t="s">
        <v>29</v>
      </c>
      <c r="C31" s="16"/>
      <c r="D31" s="22">
        <f>$F$6*F4</f>
        <v>0</v>
      </c>
      <c r="E31" s="22"/>
      <c r="F31" s="22">
        <f>$F$6*F4</f>
        <v>0</v>
      </c>
      <c r="G31" s="5">
        <f t="shared" si="8"/>
        <v>0</v>
      </c>
      <c r="H31" s="5">
        <f t="shared" si="7"/>
        <v>0</v>
      </c>
      <c r="I31" s="5">
        <f t="shared" si="7"/>
        <v>0</v>
      </c>
      <c r="J31" s="3"/>
    </row>
    <row r="32" spans="1:10" ht="15">
      <c r="A32" s="15"/>
      <c r="B32" s="11" t="s">
        <v>30</v>
      </c>
      <c r="C32" s="16"/>
      <c r="D32" s="22">
        <f>$F$6</f>
        <v>0</v>
      </c>
      <c r="E32" s="22">
        <f>$F$6</f>
        <v>0</v>
      </c>
      <c r="F32" s="22">
        <f>$F$6</f>
        <v>0</v>
      </c>
      <c r="G32" s="5">
        <f t="shared" si="8"/>
        <v>0</v>
      </c>
      <c r="H32" s="5">
        <f t="shared" si="7"/>
        <v>0</v>
      </c>
      <c r="I32" s="5">
        <f t="shared" si="7"/>
        <v>0</v>
      </c>
      <c r="J32" s="3"/>
    </row>
    <row r="33" spans="1:10" ht="15">
      <c r="A33" s="15"/>
      <c r="B33" s="11" t="s">
        <v>31</v>
      </c>
      <c r="C33" s="16"/>
      <c r="D33" s="22">
        <f>$F$6</f>
        <v>0</v>
      </c>
      <c r="E33" s="22"/>
      <c r="F33" s="22">
        <f>$F$6</f>
        <v>0</v>
      </c>
      <c r="G33" s="5">
        <f t="shared" si="8"/>
        <v>0</v>
      </c>
      <c r="H33" s="5">
        <f t="shared" si="7"/>
        <v>0</v>
      </c>
      <c r="I33" s="5">
        <f t="shared" si="7"/>
        <v>0</v>
      </c>
      <c r="J33" s="3"/>
    </row>
    <row r="34" spans="1:10" ht="15">
      <c r="A34" s="15"/>
      <c r="B34" s="11" t="s">
        <v>32</v>
      </c>
      <c r="C34" s="16"/>
      <c r="D34" s="22">
        <f>$F$6</f>
        <v>0</v>
      </c>
      <c r="E34" s="22"/>
      <c r="F34" s="22">
        <f>$F$6</f>
        <v>0</v>
      </c>
      <c r="G34" s="5">
        <f t="shared" si="8"/>
        <v>0</v>
      </c>
      <c r="H34" s="5">
        <f t="shared" si="7"/>
        <v>0</v>
      </c>
      <c r="I34" s="5">
        <f t="shared" si="7"/>
        <v>0</v>
      </c>
      <c r="J34" s="3"/>
    </row>
    <row r="35" spans="1:10" ht="15">
      <c r="A35" s="15"/>
      <c r="B35" s="11" t="s">
        <v>33</v>
      </c>
      <c r="C35" s="16"/>
      <c r="D35" s="22">
        <v>1</v>
      </c>
      <c r="E35" s="22">
        <v>4</v>
      </c>
      <c r="F35" s="22">
        <v>4</v>
      </c>
      <c r="G35" s="5">
        <f t="shared" si="8"/>
        <v>0</v>
      </c>
      <c r="H35" s="5">
        <f t="shared" si="7"/>
        <v>0</v>
      </c>
      <c r="I35" s="5">
        <f t="shared" si="7"/>
        <v>0</v>
      </c>
      <c r="J35" s="3"/>
    </row>
    <row r="36" spans="1:10" ht="15">
      <c r="A36" s="15"/>
      <c r="B36" s="11"/>
      <c r="C36" s="15"/>
      <c r="D36" s="15"/>
      <c r="E36" s="15"/>
      <c r="F36" s="15"/>
      <c r="G36" s="3"/>
      <c r="H36" s="3"/>
      <c r="I36" s="3"/>
      <c r="J36" s="3"/>
    </row>
    <row r="37" spans="1:11" s="1" customFormat="1" ht="15">
      <c r="A37" s="29" t="s">
        <v>35</v>
      </c>
      <c r="B37" s="29"/>
      <c r="C37" s="6" t="s">
        <v>24</v>
      </c>
      <c r="D37" s="6" t="s">
        <v>25</v>
      </c>
      <c r="E37" s="6" t="s">
        <v>25</v>
      </c>
      <c r="F37" s="6" t="s">
        <v>25</v>
      </c>
      <c r="G37" s="4">
        <f>SUM(G38:G42)</f>
        <v>0</v>
      </c>
      <c r="H37" s="4">
        <f aca="true" t="shared" si="9" ref="H37:I37">SUM(H38:H42)</f>
        <v>0</v>
      </c>
      <c r="I37" s="4">
        <f t="shared" si="9"/>
        <v>0</v>
      </c>
      <c r="J37" s="4">
        <f>SUM(G37:I37)</f>
        <v>0</v>
      </c>
      <c r="K37" s="2" t="s">
        <v>36</v>
      </c>
    </row>
    <row r="38" spans="1:10" ht="15">
      <c r="A38" s="15"/>
      <c r="B38" s="11" t="s">
        <v>37</v>
      </c>
      <c r="C38" s="16"/>
      <c r="D38" s="22"/>
      <c r="E38" s="22">
        <f>$F$6*F5</f>
        <v>0</v>
      </c>
      <c r="F38" s="22">
        <f>$F$6*F5</f>
        <v>0</v>
      </c>
      <c r="G38" s="5">
        <f>$C38*D38</f>
        <v>0</v>
      </c>
      <c r="H38" s="5">
        <f aca="true" t="shared" si="10" ref="H38:I42">$C38*E38</f>
        <v>0</v>
      </c>
      <c r="I38" s="5">
        <f t="shared" si="10"/>
        <v>0</v>
      </c>
      <c r="J38" s="3"/>
    </row>
    <row r="39" spans="1:10" ht="15">
      <c r="A39" s="15"/>
      <c r="B39" s="11" t="s">
        <v>38</v>
      </c>
      <c r="C39" s="16"/>
      <c r="D39" s="22"/>
      <c r="E39" s="22">
        <f>F6</f>
        <v>0</v>
      </c>
      <c r="F39" s="22">
        <f>F6</f>
        <v>0</v>
      </c>
      <c r="G39" s="5">
        <f aca="true" t="shared" si="11" ref="G39:G42">$C39*D39</f>
        <v>0</v>
      </c>
      <c r="H39" s="5">
        <f t="shared" si="10"/>
        <v>0</v>
      </c>
      <c r="I39" s="5">
        <f t="shared" si="10"/>
        <v>0</v>
      </c>
      <c r="J39" s="3"/>
    </row>
    <row r="40" spans="1:10" ht="15">
      <c r="A40" s="15"/>
      <c r="B40" s="11" t="s">
        <v>39</v>
      </c>
      <c r="C40" s="16"/>
      <c r="D40" s="22"/>
      <c r="E40" s="22">
        <f>F6*F5</f>
        <v>0</v>
      </c>
      <c r="F40" s="22">
        <f>F6*F5</f>
        <v>0</v>
      </c>
      <c r="G40" s="5">
        <f t="shared" si="11"/>
        <v>0</v>
      </c>
      <c r="H40" s="5">
        <f t="shared" si="10"/>
        <v>0</v>
      </c>
      <c r="I40" s="5">
        <f t="shared" si="10"/>
        <v>0</v>
      </c>
      <c r="J40" s="3"/>
    </row>
    <row r="41" spans="1:10" ht="15">
      <c r="A41" s="15"/>
      <c r="B41" s="11" t="s">
        <v>40</v>
      </c>
      <c r="C41" s="16"/>
      <c r="D41" s="22"/>
      <c r="E41" s="22">
        <v>24</v>
      </c>
      <c r="F41" s="22">
        <v>24</v>
      </c>
      <c r="G41" s="5">
        <f t="shared" si="11"/>
        <v>0</v>
      </c>
      <c r="H41" s="5">
        <f t="shared" si="10"/>
        <v>0</v>
      </c>
      <c r="I41" s="5">
        <f t="shared" si="10"/>
        <v>0</v>
      </c>
      <c r="J41" s="3"/>
    </row>
    <row r="42" spans="1:10" ht="15">
      <c r="A42" s="15"/>
      <c r="B42" s="11" t="s">
        <v>41</v>
      </c>
      <c r="C42" s="16"/>
      <c r="D42" s="22"/>
      <c r="E42" s="22">
        <f>F6</f>
        <v>0</v>
      </c>
      <c r="F42" s="22">
        <f>F6</f>
        <v>0</v>
      </c>
      <c r="G42" s="5">
        <f t="shared" si="11"/>
        <v>0</v>
      </c>
      <c r="H42" s="5">
        <f t="shared" si="10"/>
        <v>0</v>
      </c>
      <c r="I42" s="5">
        <f t="shared" si="10"/>
        <v>0</v>
      </c>
      <c r="J42" s="3"/>
    </row>
    <row r="43" spans="1:10" ht="15">
      <c r="A43" s="15"/>
      <c r="B43" s="11"/>
      <c r="C43" s="15"/>
      <c r="D43" s="15"/>
      <c r="E43" s="15"/>
      <c r="F43" s="15"/>
      <c r="G43" s="3"/>
      <c r="H43" s="3"/>
      <c r="I43" s="3"/>
      <c r="J43" s="3"/>
    </row>
    <row r="44" spans="1:11" ht="15">
      <c r="A44" s="29" t="s">
        <v>17</v>
      </c>
      <c r="B44" s="29"/>
      <c r="C44" s="6" t="s">
        <v>68</v>
      </c>
      <c r="D44" s="6" t="s">
        <v>25</v>
      </c>
      <c r="E44" s="6" t="s">
        <v>25</v>
      </c>
      <c r="F44" s="6" t="s">
        <v>25</v>
      </c>
      <c r="G44" s="4">
        <f>SUM(G45:G48)</f>
        <v>0</v>
      </c>
      <c r="H44" s="4">
        <f>SUM(H45:H48)</f>
        <v>0</v>
      </c>
      <c r="I44" s="4">
        <f>SUM(I45:I48)</f>
        <v>0</v>
      </c>
      <c r="J44" s="4">
        <f>SUM(G44:I44)</f>
        <v>0</v>
      </c>
      <c r="K44" s="2" t="s">
        <v>74</v>
      </c>
    </row>
    <row r="45" spans="1:10" ht="15">
      <c r="A45" s="15"/>
      <c r="B45" s="11" t="s">
        <v>55</v>
      </c>
      <c r="C45" s="16"/>
      <c r="D45" s="23"/>
      <c r="E45" s="23"/>
      <c r="F45" s="23"/>
      <c r="G45" s="5">
        <f>$C45*0.42*D45</f>
        <v>0</v>
      </c>
      <c r="H45" s="5">
        <f>$C45*0.42*E45</f>
        <v>0</v>
      </c>
      <c r="I45" s="5">
        <f>$C45*0.58*F45</f>
        <v>0</v>
      </c>
      <c r="J45" s="3"/>
    </row>
    <row r="46" spans="1:10" ht="15">
      <c r="A46" s="15"/>
      <c r="B46" s="11" t="s">
        <v>56</v>
      </c>
      <c r="C46" s="16"/>
      <c r="D46" s="16"/>
      <c r="E46" s="16"/>
      <c r="F46" s="16"/>
      <c r="G46" s="5">
        <f aca="true" t="shared" si="12" ref="G46:H51">$C46*0.42*D46</f>
        <v>0</v>
      </c>
      <c r="H46" s="5">
        <f t="shared" si="12"/>
        <v>0</v>
      </c>
      <c r="I46" s="5">
        <f>$C46*F46</f>
        <v>0</v>
      </c>
      <c r="J46" s="3"/>
    </row>
    <row r="47" spans="1:10" ht="15">
      <c r="A47" s="15"/>
      <c r="B47" s="11" t="s">
        <v>58</v>
      </c>
      <c r="C47" s="16"/>
      <c r="D47" s="16"/>
      <c r="E47" s="16"/>
      <c r="F47" s="16"/>
      <c r="G47" s="5">
        <f t="shared" si="12"/>
        <v>0</v>
      </c>
      <c r="H47" s="5">
        <f t="shared" si="12"/>
        <v>0</v>
      </c>
      <c r="I47" s="5">
        <f>$C47*F47</f>
        <v>0</v>
      </c>
      <c r="J47" s="3"/>
    </row>
    <row r="48" spans="1:10" ht="15">
      <c r="A48" s="15"/>
      <c r="B48" s="11" t="s">
        <v>57</v>
      </c>
      <c r="C48" s="16"/>
      <c r="D48" s="16"/>
      <c r="E48" s="16"/>
      <c r="F48" s="16"/>
      <c r="G48" s="5">
        <f t="shared" si="12"/>
        <v>0</v>
      </c>
      <c r="H48" s="5">
        <f t="shared" si="12"/>
        <v>0</v>
      </c>
      <c r="I48" s="5">
        <f>$C48*F48</f>
        <v>0</v>
      </c>
      <c r="J48" s="3"/>
    </row>
    <row r="49" spans="1:10" ht="15">
      <c r="A49" s="15"/>
      <c r="B49" s="11"/>
      <c r="C49" s="15"/>
      <c r="D49" s="15"/>
      <c r="E49" s="15"/>
      <c r="F49" s="15"/>
      <c r="G49" s="3"/>
      <c r="H49" s="3"/>
      <c r="I49" s="3"/>
      <c r="J49" s="3"/>
    </row>
    <row r="50" spans="1:11" s="1" customFormat="1" ht="17.25" customHeight="1">
      <c r="A50" s="29" t="s">
        <v>66</v>
      </c>
      <c r="B50" s="29"/>
      <c r="C50" s="6" t="s">
        <v>68</v>
      </c>
      <c r="D50" s="6" t="s">
        <v>25</v>
      </c>
      <c r="E50" s="6" t="s">
        <v>25</v>
      </c>
      <c r="F50" s="6" t="s">
        <v>25</v>
      </c>
      <c r="G50" s="4">
        <f>SUM(G51:G52)</f>
        <v>0</v>
      </c>
      <c r="H50" s="4">
        <f>SUM(H51:H52)</f>
        <v>0</v>
      </c>
      <c r="I50" s="4">
        <f>SUM(I51:I52)</f>
        <v>0</v>
      </c>
      <c r="J50" s="4">
        <f>SUM(G50:I50)</f>
        <v>0</v>
      </c>
      <c r="K50" s="2" t="s">
        <v>75</v>
      </c>
    </row>
    <row r="51" spans="1:10" ht="15">
      <c r="A51" s="15"/>
      <c r="B51" s="11" t="s">
        <v>67</v>
      </c>
      <c r="C51" s="16"/>
      <c r="D51" s="16"/>
      <c r="E51" s="16"/>
      <c r="F51" s="16"/>
      <c r="G51" s="5">
        <f t="shared" si="12"/>
        <v>0</v>
      </c>
      <c r="H51" s="5">
        <f t="shared" si="12"/>
        <v>0</v>
      </c>
      <c r="I51" s="5">
        <f>$C51*F51</f>
        <v>0</v>
      </c>
      <c r="J51" s="3"/>
    </row>
    <row r="52" spans="1:10" ht="15">
      <c r="A52" s="15"/>
      <c r="B52" s="11"/>
      <c r="C52" s="15"/>
      <c r="D52" s="15"/>
      <c r="E52" s="15"/>
      <c r="F52" s="15"/>
      <c r="G52" s="3"/>
      <c r="H52" s="3"/>
      <c r="I52" s="3"/>
      <c r="J52" s="3"/>
    </row>
    <row r="53" spans="1:10" ht="15.95" customHeight="1">
      <c r="A53" s="15"/>
      <c r="B53" s="11"/>
      <c r="C53" s="15"/>
      <c r="D53" s="15"/>
      <c r="E53" s="15"/>
      <c r="F53" s="15"/>
      <c r="G53" s="15"/>
      <c r="H53" s="15"/>
      <c r="I53" s="15"/>
      <c r="J53" s="15"/>
    </row>
    <row r="54" spans="1:10" ht="15.95" customHeight="1">
      <c r="A54" s="37" t="s">
        <v>42</v>
      </c>
      <c r="B54" s="38"/>
      <c r="C54" s="39"/>
      <c r="D54" s="15"/>
      <c r="E54" s="15"/>
      <c r="F54" s="15"/>
      <c r="G54" s="20">
        <f>SUM(G14,G18,G24,G28,G37)</f>
        <v>0</v>
      </c>
      <c r="H54" s="20">
        <f>SUM(H14,H18,H24,H28,H37)</f>
        <v>0</v>
      </c>
      <c r="I54" s="20">
        <f>SUM(I14,I18,I24,I28,I37)</f>
        <v>0</v>
      </c>
      <c r="J54" s="4">
        <f>SUM(G54:I54)</f>
        <v>0</v>
      </c>
    </row>
    <row r="55" spans="1:10" ht="15">
      <c r="A55" s="36" t="s">
        <v>53</v>
      </c>
      <c r="B55" s="36"/>
      <c r="C55" s="36"/>
      <c r="D55" s="15"/>
      <c r="E55" s="15"/>
      <c r="F55" s="15"/>
      <c r="G55" s="16"/>
      <c r="H55" s="16"/>
      <c r="I55" s="16"/>
      <c r="J55" s="15"/>
    </row>
    <row r="56" spans="1:10" ht="14.25" customHeight="1">
      <c r="A56" s="24" t="s">
        <v>54</v>
      </c>
      <c r="B56" s="25"/>
      <c r="C56" s="26"/>
      <c r="D56" s="6"/>
      <c r="E56" s="6"/>
      <c r="F56" s="6"/>
      <c r="G56" s="20">
        <f>G55*G54</f>
        <v>0</v>
      </c>
      <c r="H56" s="20">
        <f aca="true" t="shared" si="13" ref="H56:I56">H55*H54</f>
        <v>0</v>
      </c>
      <c r="I56" s="20">
        <f t="shared" si="13"/>
        <v>0</v>
      </c>
      <c r="J56" s="4">
        <f>SUM(G56:I56)</f>
        <v>0</v>
      </c>
    </row>
  </sheetData>
  <mergeCells count="23">
    <mergeCell ref="A18:B18"/>
    <mergeCell ref="A1:C3"/>
    <mergeCell ref="D1:F1"/>
    <mergeCell ref="D2:E2"/>
    <mergeCell ref="D3:E3"/>
    <mergeCell ref="A4:C7"/>
    <mergeCell ref="D4:E4"/>
    <mergeCell ref="D5:E5"/>
    <mergeCell ref="D6:E6"/>
    <mergeCell ref="D7:E7"/>
    <mergeCell ref="D8:E8"/>
    <mergeCell ref="A9:B9"/>
    <mergeCell ref="D9:E9"/>
    <mergeCell ref="A10:B10"/>
    <mergeCell ref="A14:B14"/>
    <mergeCell ref="A55:C55"/>
    <mergeCell ref="A56:C56"/>
    <mergeCell ref="A24:B24"/>
    <mergeCell ref="A28:B28"/>
    <mergeCell ref="A37:B37"/>
    <mergeCell ref="A44:B44"/>
    <mergeCell ref="A50:B50"/>
    <mergeCell ref="A54:C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 Gillson</dc:creator>
  <cp:keywords/>
  <dc:description/>
  <cp:lastModifiedBy>Cher Gillson</cp:lastModifiedBy>
  <dcterms:created xsi:type="dcterms:W3CDTF">2023-05-31T22:01:57Z</dcterms:created>
  <dcterms:modified xsi:type="dcterms:W3CDTF">2023-06-02T19:02:27Z</dcterms:modified>
  <cp:category/>
  <cp:version/>
  <cp:contentType/>
  <cp:contentStatus/>
</cp:coreProperties>
</file>